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F:\_WORK\1-Online-Marketing\2-Artikel-Beitraege\Eigene\Nachgerechnet-Private-Kfz-Nutzung\"/>
    </mc:Choice>
  </mc:AlternateContent>
  <xr:revisionPtr revIDLastSave="0" documentId="13_ncr:1_{6150DF2D-9E0D-4D37-BDDA-D3B8CBA24A5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Vergleichs-Rechner" sheetId="2" r:id="rId1"/>
  </sheets>
  <definedNames>
    <definedName name="fotokpl" localSheetId="0" hidden="1">{#N/A,#N/A,TRUE,"Planung";#N/A,#N/A,TRUE,"System";#N/A,#N/A,TRUE,"Lohn";#N/A,#N/A,TRUE,"Handel";#N/A,#N/A,TRUE,"DBR"}</definedName>
    <definedName name="fotokpl" hidden="1">{#N/A,#N/A,TRUE,"Planung";#N/A,#N/A,TRUE,"System";#N/A,#N/A,TRUE,"Lohn";#N/A,#N/A,TRUE,"Handel";#N/A,#N/A,TRUE,"DBR"}</definedName>
    <definedName name="test" localSheetId="0" hidden="1">{#N/A,#N/A,TRUE,"Planung";#N/A,#N/A,TRUE,"System";#N/A,#N/A,TRUE,"Lohn";#N/A,#N/A,TRUE,"Handel";#N/A,#N/A,TRUE,"DBR"}</definedName>
    <definedName name="test" hidden="1">{#N/A,#N/A,TRUE,"Planung";#N/A,#N/A,TRUE,"System";#N/A,#N/A,TRUE,"Lohn";#N/A,#N/A,TRUE,"Handel";#N/A,#N/A,TRUE,"DBR"}</definedName>
    <definedName name="wrn.FOTOKPL." localSheetId="0" hidden="1">{#N/A,#N/A,TRUE,"Planung";#N/A,#N/A,TRUE,"System";#N/A,#N/A,TRUE,"Lohn";#N/A,#N/A,TRUE,"Handel";#N/A,#N/A,TRUE,"DBR"}</definedName>
    <definedName name="wrn.FOTOKPL." hidden="1">{#N/A,#N/A,TRUE,"Planung";#N/A,#N/A,TRUE,"System";#N/A,#N/A,TRUE,"Lohn";#N/A,#N/A,TRUE,"Handel";#N/A,#N/A,TRUE,"DBR"}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5" i="2" l="1"/>
  <c r="J12" i="2" l="1"/>
  <c r="I49" i="2" l="1"/>
  <c r="I48" i="2"/>
  <c r="I50" i="2"/>
  <c r="I46" i="2"/>
  <c r="I51" i="2"/>
  <c r="I47" i="2"/>
  <c r="C15" i="2"/>
  <c r="J15" i="2"/>
  <c r="I15" i="2"/>
  <c r="G15" i="2"/>
  <c r="F15" i="2"/>
  <c r="E15" i="2"/>
  <c r="J28" i="2"/>
  <c r="I28" i="2"/>
  <c r="E40" i="2" l="1"/>
  <c r="E41" i="2" s="1"/>
  <c r="E42" i="2" s="1"/>
  <c r="J40" i="2"/>
  <c r="J41" i="2" s="1"/>
  <c r="J42" i="2" s="1"/>
  <c r="F40" i="2"/>
  <c r="F41" i="2" s="1"/>
  <c r="F42" i="2" s="1"/>
  <c r="C40" i="2"/>
  <c r="C41" i="2" s="1"/>
  <c r="C42" i="2" s="1"/>
  <c r="I40" i="2"/>
  <c r="I41" i="2" s="1"/>
  <c r="I42" i="2" s="1"/>
  <c r="G40" i="2"/>
  <c r="G41" i="2" s="1"/>
  <c r="G42" i="2" s="1"/>
  <c r="J32" i="2"/>
  <c r="I32" i="2"/>
  <c r="J52" i="2"/>
  <c r="J4" i="2"/>
  <c r="J3" i="2"/>
  <c r="G4" i="2"/>
  <c r="F4" i="2"/>
  <c r="I12" i="2"/>
  <c r="I4" i="2"/>
  <c r="C12" i="2"/>
  <c r="C4" i="2"/>
  <c r="I3" i="2"/>
  <c r="G3" i="2"/>
  <c r="F3" i="2"/>
  <c r="C52" i="2"/>
  <c r="E52" i="2"/>
  <c r="F52" i="2"/>
  <c r="G52" i="2"/>
  <c r="G12" i="2"/>
  <c r="F12" i="2"/>
  <c r="E12" i="2"/>
  <c r="F14" i="2" l="1"/>
  <c r="F18" i="2" s="1"/>
  <c r="I14" i="2"/>
  <c r="I18" i="2" s="1"/>
  <c r="G14" i="2"/>
  <c r="G18" i="2" s="1"/>
  <c r="J14" i="2"/>
  <c r="C14" i="2"/>
  <c r="C18" i="2" s="1"/>
  <c r="C23" i="2" s="1"/>
  <c r="I52" i="2"/>
  <c r="E4" i="2"/>
  <c r="J18" i="2" l="1"/>
  <c r="J31" i="2" s="1"/>
  <c r="J33" i="2" s="1"/>
  <c r="J34" i="2" s="1"/>
  <c r="J35" i="2" s="1"/>
  <c r="J36" i="2" s="1"/>
  <c r="J23" i="2" l="1"/>
  <c r="J24" i="2" s="1"/>
  <c r="I31" i="2"/>
  <c r="I33" i="2" s="1"/>
  <c r="I34" i="2" s="1"/>
  <c r="I35" i="2" s="1"/>
  <c r="I36" i="2" s="1"/>
  <c r="I23" i="2"/>
  <c r="I24" i="2" s="1"/>
  <c r="G28" i="2"/>
  <c r="F28" i="2"/>
  <c r="E28" i="2"/>
  <c r="G32" i="2"/>
  <c r="F32" i="2"/>
  <c r="E32" i="2"/>
  <c r="E3" i="2"/>
  <c r="E14" i="2" l="1"/>
  <c r="E18" i="2" s="1"/>
  <c r="E23" i="2" s="1"/>
  <c r="C24" i="2"/>
  <c r="C31" i="2"/>
  <c r="F31" i="2" l="1"/>
  <c r="F33" i="2" s="1"/>
  <c r="F34" i="2" s="1"/>
  <c r="F35" i="2" s="1"/>
  <c r="F36" i="2" s="1"/>
  <c r="C33" i="2"/>
  <c r="C34" i="2" s="1"/>
  <c r="C35" i="2" s="1"/>
  <c r="C36" i="2" s="1"/>
  <c r="E31" i="2" l="1"/>
  <c r="E33" i="2" s="1"/>
  <c r="E34" i="2" s="1"/>
  <c r="E35" i="2" s="1"/>
  <c r="E36" i="2" s="1"/>
  <c r="E24" i="2"/>
  <c r="G23" i="2"/>
  <c r="G24" i="2" s="1"/>
  <c r="G31" i="2"/>
  <c r="G33" i="2" s="1"/>
  <c r="G34" i="2" s="1"/>
  <c r="G35" i="2" s="1"/>
  <c r="G36" i="2" s="1"/>
  <c r="F23" i="2"/>
  <c r="F24" i="2" s="1"/>
  <c r="F25" i="2"/>
  <c r="G25" i="2"/>
  <c r="E25" i="2"/>
  <c r="C26" i="2"/>
  <c r="C27" i="2" s="1"/>
  <c r="I25" i="2"/>
  <c r="I26" i="2" s="1"/>
  <c r="I27" i="2" s="1"/>
  <c r="J25" i="2"/>
  <c r="J26" i="2" s="1"/>
  <c r="J27" i="2" s="1"/>
  <c r="E26" i="2" l="1"/>
  <c r="E27" i="2" s="1"/>
  <c r="E29" i="2" s="1"/>
  <c r="F26" i="2"/>
  <c r="F27" i="2" s="1"/>
  <c r="F37" i="2" s="1"/>
  <c r="F38" i="2" s="1"/>
  <c r="G26" i="2"/>
  <c r="G27" i="2" s="1"/>
  <c r="G29" i="2" s="1"/>
  <c r="J29" i="2"/>
  <c r="J37" i="2"/>
  <c r="J38" i="2" s="1"/>
  <c r="I37" i="2"/>
  <c r="I38" i="2" s="1"/>
  <c r="I29" i="2"/>
  <c r="C37" i="2"/>
  <c r="C38" i="2" s="1"/>
  <c r="C29" i="2"/>
  <c r="E37" i="2" l="1"/>
  <c r="E38" i="2" s="1"/>
  <c r="E55" i="2" s="1"/>
  <c r="J55" i="2"/>
  <c r="I55" i="2"/>
  <c r="C55" i="2"/>
  <c r="F29" i="2"/>
  <c r="F55" i="2" s="1"/>
  <c r="G37" i="2"/>
  <c r="G38" i="2" s="1"/>
  <c r="G55" i="2" s="1"/>
  <c r="E56" i="2" l="1"/>
  <c r="G56" i="2"/>
  <c r="J56" i="2"/>
  <c r="I56" i="2"/>
  <c r="F56" i="2"/>
  <c r="I57" i="2" l="1"/>
  <c r="J57" i="2"/>
  <c r="F57" i="2"/>
  <c r="G57" i="2"/>
</calcChain>
</file>

<file path=xl/sharedStrings.xml><?xml version="1.0" encoding="utf-8"?>
<sst xmlns="http://schemas.openxmlformats.org/spreadsheetml/2006/main" count="55" uniqueCount="45">
  <si>
    <t>Private Kfz-Nutzung</t>
  </si>
  <si>
    <t>Steuerpflichtiger Gewinn / Verlust</t>
  </si>
  <si>
    <t>Einkommenssteuer nach ESt-Tarif 2019</t>
  </si>
  <si>
    <t>Solidaritätszuschlag nach ESt-Tarif 2019</t>
  </si>
  <si>
    <t>abgerundet auf volle hundert Euro</t>
  </si>
  <si>
    <t>- Freibeitrag</t>
  </si>
  <si>
    <t>verbleibender Betrag</t>
  </si>
  <si>
    <t>Steuermessbetrag (3,5%); abgerundet auf volle Euro</t>
  </si>
  <si>
    <t>Hebesatz Deiner Gemeinde</t>
  </si>
  <si>
    <t>Gewerbesteuer</t>
  </si>
  <si>
    <t>Kfz-Kosten privat</t>
  </si>
  <si>
    <t>kein Kfz</t>
  </si>
  <si>
    <t>Betriebseinnahmen</t>
  </si>
  <si>
    <t>Verbrenner</t>
  </si>
  <si>
    <t>inländischer Brutto-Listen-Preis</t>
  </si>
  <si>
    <t>Prozent für private Nutzung</t>
  </si>
  <si>
    <t>Reparatur</t>
  </si>
  <si>
    <t>Treibstoff</t>
  </si>
  <si>
    <t>Versicherung</t>
  </si>
  <si>
    <t>Steuer</t>
  </si>
  <si>
    <t>sonstiges</t>
  </si>
  <si>
    <t>Leasing / Abschreibung</t>
  </si>
  <si>
    <t>Wartung (Durchsicht, Reifen)</t>
  </si>
  <si>
    <t>Differenz zu Cashflow ohne Auto</t>
  </si>
  <si>
    <t>gefahrene Kilometer mit Privat-Kfz</t>
  </si>
  <si>
    <t>Steuerberechnung</t>
  </si>
  <si>
    <t>Gewinnberechnung</t>
  </si>
  <si>
    <t>Einkommensteuer</t>
  </si>
  <si>
    <t>Auswirkung auf Zahlungsmittel</t>
  </si>
  <si>
    <t>Kfz privat
neu</t>
  </si>
  <si>
    <t>Kfz privat
gebraucht</t>
  </si>
  <si>
    <t>Plugin
Hybrid</t>
  </si>
  <si>
    <t>Reiner
Stromer</t>
  </si>
  <si>
    <t>-  absetzbare Kosten (bspw. Sonderausg., außergewöhnl. Belast.)</t>
  </si>
  <si>
    <t>= zu versteuerndes Einkommen</t>
  </si>
  <si>
    <t>= Summe nach ESt-Tarif 2019</t>
  </si>
  <si>
    <t>- Ermäßigung für Einkünfte aus Gewerbebetrieb</t>
  </si>
  <si>
    <t>Private Kfz-Nutzung umsatzsteuerpflichtiger Teil (80%)</t>
  </si>
  <si>
    <t>Umsatzsteuer auf Private Kfz-Nutzung</t>
  </si>
  <si>
    <t>Differenz zu Cashflow Verbrenner geschäftlich</t>
  </si>
  <si>
    <t>Vorläufiges Betriebsergebnis</t>
  </si>
  <si>
    <t>Kfz-Kosten, wenn Kfz Betriebsvermögen</t>
  </si>
  <si>
    <t>Kfz-Kosten, wenn Kfz Privatvermögen</t>
  </si>
  <si>
    <t>Private Kfz-Kosten</t>
  </si>
  <si>
    <t>Cashflow (Einzahlungen - Auszahlungen)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</si>
</sst>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&quot;€&quot;_-;\-* #,##0\ &quot;€&quot;_-;_-* &quot;-&quot;??\ &quot;€&quot;_-;_-@_-"/>
    <numFmt numFmtId="165" formatCode="_-* #,##0.00\ [$€-407]_-;\-* #,##0.00\ [$€-407]_-;_-* &quot;-&quot;??\ [$€-407]_-;_-@_-"/>
    <numFmt numFmtId="166" formatCode="#,##0.0_ ;[Red]\-#,##0.0\ "/>
    <numFmt numFmtId="167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5" borderId="4" xfId="0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0" fillId="7" borderId="3" xfId="0" applyFont="1" applyFill="1" applyBorder="1" applyAlignment="1">
      <alignment vertical="top" wrapText="1"/>
    </xf>
    <xf numFmtId="164" fontId="0" fillId="3" borderId="8" xfId="2" applyNumberFormat="1" applyFont="1" applyFill="1" applyBorder="1" applyAlignment="1">
      <alignment vertical="top"/>
    </xf>
    <xf numFmtId="164" fontId="0" fillId="0" borderId="0" xfId="2" applyNumberFormat="1" applyFont="1" applyAlignment="1">
      <alignment vertical="top"/>
    </xf>
    <xf numFmtId="164" fontId="0" fillId="4" borderId="10" xfId="2" applyNumberFormat="1" applyFont="1" applyFill="1" applyBorder="1" applyAlignment="1">
      <alignment vertical="top"/>
    </xf>
    <xf numFmtId="164" fontId="0" fillId="4" borderId="8" xfId="2" applyNumberFormat="1" applyFont="1" applyFill="1" applyBorder="1" applyAlignment="1">
      <alignment vertical="top"/>
    </xf>
    <xf numFmtId="10" fontId="0" fillId="3" borderId="8" xfId="3" applyNumberFormat="1" applyFont="1" applyFill="1" applyBorder="1" applyAlignment="1">
      <alignment vertical="top"/>
    </xf>
    <xf numFmtId="164" fontId="0" fillId="2" borderId="8" xfId="2" applyNumberFormat="1" applyFont="1" applyFill="1" applyBorder="1" applyAlignment="1">
      <alignment vertical="top"/>
    </xf>
    <xf numFmtId="164" fontId="0" fillId="2" borderId="9" xfId="2" applyNumberFormat="1" applyFont="1" applyFill="1" applyBorder="1" applyAlignment="1">
      <alignment vertical="top"/>
    </xf>
    <xf numFmtId="164" fontId="0" fillId="4" borderId="5" xfId="2" applyNumberFormat="1" applyFont="1" applyFill="1" applyBorder="1" applyAlignment="1">
      <alignment vertical="top"/>
    </xf>
    <xf numFmtId="167" fontId="0" fillId="3" borderId="8" xfId="1" applyNumberFormat="1" applyFont="1" applyFill="1" applyBorder="1" applyAlignment="1">
      <alignment vertical="top"/>
    </xf>
    <xf numFmtId="0" fontId="0" fillId="0" borderId="0" xfId="0" applyFont="1" applyAlignment="1">
      <alignment vertical="top" wrapText="1"/>
    </xf>
    <xf numFmtId="165" fontId="0" fillId="0" borderId="0" xfId="0" applyNumberFormat="1" applyFont="1" applyAlignment="1">
      <alignment vertical="top"/>
    </xf>
    <xf numFmtId="166" fontId="0" fillId="2" borderId="4" xfId="0" applyNumberFormat="1" applyFont="1" applyFill="1" applyBorder="1" applyAlignment="1">
      <alignment vertical="top"/>
    </xf>
    <xf numFmtId="164" fontId="0" fillId="2" borderId="4" xfId="2" applyNumberFormat="1" applyFont="1" applyFill="1" applyBorder="1" applyAlignment="1" applyProtection="1">
      <alignment vertical="top"/>
    </xf>
    <xf numFmtId="166" fontId="0" fillId="2" borderId="4" xfId="0" quotePrefix="1" applyNumberFormat="1" applyFont="1" applyFill="1" applyBorder="1" applyAlignment="1">
      <alignment vertical="top" wrapText="1"/>
    </xf>
    <xf numFmtId="164" fontId="0" fillId="3" borderId="4" xfId="2" applyNumberFormat="1" applyFont="1" applyFill="1" applyBorder="1" applyAlignment="1" applyProtection="1">
      <alignment vertical="top"/>
    </xf>
    <xf numFmtId="164" fontId="0" fillId="0" borderId="4" xfId="2" applyNumberFormat="1" applyFont="1" applyBorder="1" applyAlignment="1" applyProtection="1">
      <alignment vertical="top"/>
    </xf>
    <xf numFmtId="166" fontId="0" fillId="6" borderId="4" xfId="0" applyNumberFormat="1" applyFont="1" applyFill="1" applyBorder="1" applyAlignment="1">
      <alignment vertical="top"/>
    </xf>
    <xf numFmtId="164" fontId="0" fillId="6" borderId="4" xfId="2" applyNumberFormat="1" applyFont="1" applyFill="1" applyBorder="1" applyAlignment="1" applyProtection="1">
      <alignment vertical="top"/>
    </xf>
    <xf numFmtId="166" fontId="0" fillId="2" borderId="4" xfId="0" quotePrefix="1" applyNumberFormat="1" applyFont="1" applyFill="1" applyBorder="1" applyAlignment="1">
      <alignment vertical="top"/>
    </xf>
    <xf numFmtId="9" fontId="0" fillId="3" borderId="4" xfId="3" applyFont="1" applyFill="1" applyBorder="1" applyAlignment="1" applyProtection="1">
      <alignment vertical="top"/>
    </xf>
    <xf numFmtId="9" fontId="0" fillId="0" borderId="4" xfId="3" applyFont="1" applyBorder="1" applyAlignment="1" applyProtection="1">
      <alignment vertical="top"/>
    </xf>
    <xf numFmtId="0" fontId="0" fillId="2" borderId="6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top" wrapText="1"/>
    </xf>
    <xf numFmtId="164" fontId="0" fillId="0" borderId="0" xfId="0" applyNumberFormat="1" applyFont="1" applyAlignment="1">
      <alignment vertical="top"/>
    </xf>
    <xf numFmtId="164" fontId="0" fillId="3" borderId="10" xfId="2" applyNumberFormat="1" applyFont="1" applyFill="1" applyBorder="1" applyAlignment="1" applyProtection="1">
      <alignment vertical="top"/>
    </xf>
    <xf numFmtId="164" fontId="0" fillId="3" borderId="8" xfId="2" applyNumberFormat="1" applyFont="1" applyFill="1" applyBorder="1" applyAlignment="1" applyProtection="1">
      <alignment vertical="top"/>
    </xf>
    <xf numFmtId="0" fontId="2" fillId="5" borderId="4" xfId="0" applyFont="1" applyFill="1" applyBorder="1" applyAlignment="1">
      <alignment horizontal="center" vertical="top" wrapText="1"/>
    </xf>
    <xf numFmtId="166" fontId="0" fillId="6" borderId="2" xfId="0" applyNumberFormat="1" applyFont="1" applyFill="1" applyBorder="1" applyAlignment="1">
      <alignment vertical="top"/>
    </xf>
    <xf numFmtId="166" fontId="0" fillId="2" borderId="2" xfId="0" applyNumberFormat="1" applyFont="1" applyFill="1" applyBorder="1" applyAlignment="1">
      <alignment vertical="top"/>
    </xf>
    <xf numFmtId="166" fontId="0" fillId="2" borderId="2" xfId="0" quotePrefix="1" applyNumberFormat="1" applyFont="1" applyFill="1" applyBorder="1" applyAlignment="1">
      <alignment vertical="top"/>
    </xf>
    <xf numFmtId="166" fontId="0" fillId="2" borderId="2" xfId="0" quotePrefix="1" applyNumberFormat="1" applyFont="1" applyFill="1" applyBorder="1" applyAlignment="1">
      <alignment vertical="top" wrapText="1"/>
    </xf>
    <xf numFmtId="164" fontId="0" fillId="7" borderId="3" xfId="0" applyNumberFormat="1" applyFont="1" applyFill="1" applyBorder="1" applyAlignment="1">
      <alignment vertical="top" wrapText="1"/>
    </xf>
    <xf numFmtId="166" fontId="0" fillId="6" borderId="4" xfId="0" quotePrefix="1" applyNumberFormat="1" applyFont="1" applyFill="1" applyBorder="1" applyAlignment="1">
      <alignment vertical="top"/>
    </xf>
    <xf numFmtId="0" fontId="0" fillId="2" borderId="11" xfId="0" applyFont="1" applyFill="1" applyBorder="1" applyAlignment="1">
      <alignment horizontal="left" vertical="top" wrapText="1"/>
    </xf>
    <xf numFmtId="164" fontId="0" fillId="2" borderId="10" xfId="2" applyNumberFormat="1" applyFont="1" applyFill="1" applyBorder="1" applyAlignment="1">
      <alignment vertical="top"/>
    </xf>
    <xf numFmtId="164" fontId="0" fillId="4" borderId="7" xfId="2" applyNumberFormat="1" applyFont="1" applyFill="1" applyBorder="1" applyAlignment="1">
      <alignment vertical="top"/>
    </xf>
    <xf numFmtId="0" fontId="0" fillId="4" borderId="10" xfId="0" applyFont="1" applyFill="1" applyBorder="1" applyAlignment="1">
      <alignment vertical="top" wrapText="1"/>
    </xf>
    <xf numFmtId="0" fontId="0" fillId="4" borderId="8" xfId="0" applyFont="1" applyFill="1" applyBorder="1" applyAlignment="1">
      <alignment vertical="top" wrapText="1"/>
    </xf>
    <xf numFmtId="0" fontId="0" fillId="4" borderId="5" xfId="0" applyFont="1" applyFill="1" applyBorder="1" applyAlignment="1">
      <alignment vertical="top" wrapText="1"/>
    </xf>
    <xf numFmtId="0" fontId="0" fillId="2" borderId="8" xfId="0" applyFont="1" applyFill="1" applyBorder="1" applyAlignment="1">
      <alignment horizontal="left" vertical="top" wrapText="1" indent="1"/>
    </xf>
    <xf numFmtId="164" fontId="0" fillId="3" borderId="4" xfId="2" applyNumberFormat="1" applyFont="1" applyFill="1" applyBorder="1" applyAlignment="1">
      <alignment vertical="top"/>
    </xf>
    <xf numFmtId="164" fontId="0" fillId="2" borderId="11" xfId="2" applyNumberFormat="1" applyFont="1" applyFill="1" applyBorder="1" applyAlignment="1">
      <alignment vertical="top"/>
    </xf>
    <xf numFmtId="164" fontId="0" fillId="2" borderId="6" xfId="2" applyNumberFormat="1" applyFont="1" applyFill="1" applyBorder="1" applyAlignment="1">
      <alignment vertical="top"/>
    </xf>
    <xf numFmtId="164" fontId="0" fillId="2" borderId="1" xfId="2" applyNumberFormat="1" applyFont="1" applyFill="1" applyBorder="1" applyAlignment="1">
      <alignment vertical="top"/>
    </xf>
    <xf numFmtId="167" fontId="0" fillId="3" borderId="9" xfId="1" applyNumberFormat="1" applyFont="1" applyFill="1" applyBorder="1" applyAlignment="1">
      <alignment vertical="top"/>
    </xf>
    <xf numFmtId="164" fontId="0" fillId="3" borderId="10" xfId="2" applyNumberFormat="1" applyFont="1" applyFill="1" applyBorder="1" applyAlignment="1">
      <alignment vertical="top"/>
    </xf>
    <xf numFmtId="10" fontId="0" fillId="3" borderId="9" xfId="3" applyNumberFormat="1" applyFont="1" applyFill="1" applyBorder="1" applyAlignment="1">
      <alignment vertical="top"/>
    </xf>
  </cellXfs>
  <cellStyles count="4">
    <cellStyle name="Komma" xfId="1" builtinId="3"/>
    <cellStyle name="Prozent" xfId="3" builtinId="5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91822-4AE1-4CB6-8A9B-095DD2CC6432}">
  <sheetPr>
    <tabColor rgb="FF92D050"/>
  </sheetPr>
  <dimension ref="B1:J58"/>
  <sheetViews>
    <sheetView tabSelected="1" workbookViewId="0">
      <pane ySplit="1" topLeftCell="A2" activePane="bottomLeft" state="frozen"/>
      <selection pane="bottomLeft" activeCell="C33" sqref="C33"/>
    </sheetView>
  </sheetViews>
  <sheetFormatPr baseColWidth="10" defaultRowHeight="15" outlineLevelRow="1" x14ac:dyDescent="0.25"/>
  <cols>
    <col min="1" max="1" width="11.42578125" style="3"/>
    <col min="2" max="2" width="59.42578125" style="15" bestFit="1" customWidth="1"/>
    <col min="3" max="3" width="10.42578125" style="3" bestFit="1" customWidth="1"/>
    <col min="4" max="4" width="6.42578125" style="3" customWidth="1"/>
    <col min="5" max="5" width="11.28515625" style="3" customWidth="1"/>
    <col min="6" max="7" width="10.42578125" style="3" bestFit="1" customWidth="1"/>
    <col min="8" max="8" width="6.42578125" style="3" customWidth="1"/>
    <col min="9" max="10" width="10.42578125" style="3" bestFit="1" customWidth="1"/>
    <col min="11" max="16384" width="11.42578125" style="3"/>
  </cols>
  <sheetData>
    <row r="1" spans="2:10" ht="30" x14ac:dyDescent="0.25">
      <c r="B1" s="2"/>
      <c r="C1" s="1" t="s">
        <v>11</v>
      </c>
      <c r="D1" s="2"/>
      <c r="E1" s="1" t="s">
        <v>13</v>
      </c>
      <c r="F1" s="32" t="s">
        <v>31</v>
      </c>
      <c r="G1" s="32" t="s">
        <v>32</v>
      </c>
      <c r="H1" s="2"/>
      <c r="I1" s="32" t="s">
        <v>29</v>
      </c>
      <c r="J1" s="32" t="s">
        <v>30</v>
      </c>
    </row>
    <row r="2" spans="2:10" x14ac:dyDescent="0.25">
      <c r="B2" s="4" t="s">
        <v>26</v>
      </c>
      <c r="C2" s="5"/>
    </row>
    <row r="3" spans="2:10" x14ac:dyDescent="0.25">
      <c r="B3" s="42" t="s">
        <v>12</v>
      </c>
      <c r="C3" s="51">
        <v>0</v>
      </c>
      <c r="D3" s="7"/>
      <c r="E3" s="8">
        <f>$C3</f>
        <v>0</v>
      </c>
      <c r="F3" s="8">
        <f>$C3</f>
        <v>0</v>
      </c>
      <c r="G3" s="8">
        <f>$C3</f>
        <v>0</v>
      </c>
      <c r="I3" s="8">
        <f>$C3</f>
        <v>0</v>
      </c>
      <c r="J3" s="8">
        <f>$C3</f>
        <v>0</v>
      </c>
    </row>
    <row r="4" spans="2:10" x14ac:dyDescent="0.25">
      <c r="B4" s="43" t="s">
        <v>41</v>
      </c>
      <c r="C4" s="9">
        <f>SUM(C5:C11)</f>
        <v>0</v>
      </c>
      <c r="D4" s="7"/>
      <c r="E4" s="9">
        <f>SUM(E5:E11)</f>
        <v>0</v>
      </c>
      <c r="F4" s="9">
        <f>SUM(F5:F11)</f>
        <v>0</v>
      </c>
      <c r="G4" s="9">
        <f>SUM(G5:G11)</f>
        <v>0</v>
      </c>
      <c r="I4" s="9">
        <f>SUM(I5:I11)</f>
        <v>0</v>
      </c>
      <c r="J4" s="9">
        <f>SUM(J5:J11)</f>
        <v>0</v>
      </c>
    </row>
    <row r="5" spans="2:10" outlineLevel="1" x14ac:dyDescent="0.25">
      <c r="B5" s="45" t="s">
        <v>22</v>
      </c>
      <c r="C5" s="6">
        <v>0</v>
      </c>
      <c r="D5" s="7"/>
      <c r="E5" s="6">
        <v>0</v>
      </c>
      <c r="F5" s="6">
        <v>0</v>
      </c>
      <c r="G5" s="6">
        <v>0</v>
      </c>
      <c r="I5" s="6">
        <v>0</v>
      </c>
      <c r="J5" s="6">
        <v>0</v>
      </c>
    </row>
    <row r="6" spans="2:10" outlineLevel="1" x14ac:dyDescent="0.25">
      <c r="B6" s="45" t="s">
        <v>16</v>
      </c>
      <c r="C6" s="6">
        <v>0</v>
      </c>
      <c r="D6" s="7"/>
      <c r="E6" s="6">
        <v>0</v>
      </c>
      <c r="F6" s="6">
        <v>0</v>
      </c>
      <c r="G6" s="6">
        <v>0</v>
      </c>
      <c r="I6" s="6">
        <v>0</v>
      </c>
      <c r="J6" s="6">
        <v>0</v>
      </c>
    </row>
    <row r="7" spans="2:10" outlineLevel="1" x14ac:dyDescent="0.25">
      <c r="B7" s="45" t="s">
        <v>17</v>
      </c>
      <c r="C7" s="6">
        <v>0</v>
      </c>
      <c r="D7" s="7"/>
      <c r="E7" s="6">
        <v>0</v>
      </c>
      <c r="F7" s="6">
        <v>0</v>
      </c>
      <c r="G7" s="6">
        <v>0</v>
      </c>
      <c r="I7" s="6">
        <v>0</v>
      </c>
      <c r="J7" s="6">
        <v>0</v>
      </c>
    </row>
    <row r="8" spans="2:10" outlineLevel="1" x14ac:dyDescent="0.25">
      <c r="B8" s="45" t="s">
        <v>18</v>
      </c>
      <c r="C8" s="6">
        <v>0</v>
      </c>
      <c r="D8" s="7"/>
      <c r="E8" s="6">
        <v>0</v>
      </c>
      <c r="F8" s="6">
        <v>0</v>
      </c>
      <c r="G8" s="6">
        <v>0</v>
      </c>
      <c r="I8" s="6">
        <v>0</v>
      </c>
      <c r="J8" s="6">
        <v>0</v>
      </c>
    </row>
    <row r="9" spans="2:10" outlineLevel="1" x14ac:dyDescent="0.25">
      <c r="B9" s="45" t="s">
        <v>19</v>
      </c>
      <c r="C9" s="6">
        <v>0</v>
      </c>
      <c r="D9" s="7"/>
      <c r="E9" s="6">
        <v>0</v>
      </c>
      <c r="F9" s="6">
        <v>0</v>
      </c>
      <c r="G9" s="6">
        <v>0</v>
      </c>
      <c r="I9" s="6">
        <v>0</v>
      </c>
      <c r="J9" s="6">
        <v>0</v>
      </c>
    </row>
    <row r="10" spans="2:10" outlineLevel="1" x14ac:dyDescent="0.25">
      <c r="B10" s="45" t="s">
        <v>20</v>
      </c>
      <c r="C10" s="6">
        <v>0</v>
      </c>
      <c r="D10" s="7"/>
      <c r="E10" s="6">
        <v>0</v>
      </c>
      <c r="F10" s="6">
        <v>0</v>
      </c>
      <c r="G10" s="6">
        <v>0</v>
      </c>
      <c r="I10" s="6">
        <v>0</v>
      </c>
      <c r="J10" s="6">
        <v>0</v>
      </c>
    </row>
    <row r="11" spans="2:10" outlineLevel="1" x14ac:dyDescent="0.25">
      <c r="B11" s="45" t="s">
        <v>21</v>
      </c>
      <c r="C11" s="6">
        <v>0</v>
      </c>
      <c r="D11" s="7"/>
      <c r="E11" s="6">
        <v>0</v>
      </c>
      <c r="F11" s="6">
        <v>0</v>
      </c>
      <c r="G11" s="6">
        <v>0</v>
      </c>
      <c r="I11" s="6">
        <v>0</v>
      </c>
      <c r="J11" s="6">
        <v>0</v>
      </c>
    </row>
    <row r="12" spans="2:10" x14ac:dyDescent="0.25">
      <c r="B12" s="43" t="s">
        <v>42</v>
      </c>
      <c r="C12" s="9">
        <f>C13*0.3</f>
        <v>0</v>
      </c>
      <c r="D12" s="7"/>
      <c r="E12" s="9">
        <f>E13*0.3</f>
        <v>0</v>
      </c>
      <c r="F12" s="9">
        <f>F13*0.3</f>
        <v>0</v>
      </c>
      <c r="G12" s="9">
        <f>G13*0.3</f>
        <v>0</v>
      </c>
      <c r="I12" s="9">
        <f>I13*0.3</f>
        <v>0</v>
      </c>
      <c r="J12" s="9">
        <f>J13*0.3</f>
        <v>0</v>
      </c>
    </row>
    <row r="13" spans="2:10" outlineLevel="1" x14ac:dyDescent="0.25">
      <c r="B13" s="45" t="s">
        <v>24</v>
      </c>
      <c r="C13" s="14">
        <v>0</v>
      </c>
      <c r="D13" s="7"/>
      <c r="E13" s="50">
        <v>0</v>
      </c>
      <c r="F13" s="14">
        <v>0</v>
      </c>
      <c r="G13" s="14">
        <v>0</v>
      </c>
      <c r="I13" s="14">
        <v>0</v>
      </c>
      <c r="J13" s="14">
        <v>0</v>
      </c>
    </row>
    <row r="14" spans="2:10" ht="15.75" thickBot="1" x14ac:dyDescent="0.3">
      <c r="B14" s="44" t="s">
        <v>40</v>
      </c>
      <c r="C14" s="13">
        <f>C3-C4-C12</f>
        <v>0</v>
      </c>
      <c r="D14" s="7"/>
      <c r="E14" s="13">
        <f t="shared" ref="E14:G14" si="0">E3-E4-E12</f>
        <v>0</v>
      </c>
      <c r="F14" s="13">
        <f t="shared" si="0"/>
        <v>0</v>
      </c>
      <c r="G14" s="13">
        <f t="shared" si="0"/>
        <v>0</v>
      </c>
      <c r="I14" s="13">
        <f>I3-I4-I12</f>
        <v>0</v>
      </c>
      <c r="J14" s="13">
        <f>J3-J4-J12</f>
        <v>0</v>
      </c>
    </row>
    <row r="15" spans="2:10" x14ac:dyDescent="0.25">
      <c r="B15" s="43" t="s">
        <v>0</v>
      </c>
      <c r="C15" s="9">
        <f>C17*C16*12</f>
        <v>0</v>
      </c>
      <c r="D15" s="7"/>
      <c r="E15" s="9">
        <f>E17*E16*12</f>
        <v>0</v>
      </c>
      <c r="F15" s="9">
        <f>F17*F16*12</f>
        <v>0</v>
      </c>
      <c r="G15" s="9">
        <f>G17*G16*12</f>
        <v>0</v>
      </c>
      <c r="I15" s="9">
        <f>I17*I16*12</f>
        <v>0</v>
      </c>
      <c r="J15" s="9">
        <f>J17*J16*12</f>
        <v>0</v>
      </c>
    </row>
    <row r="16" spans="2:10" outlineLevel="1" x14ac:dyDescent="0.25">
      <c r="B16" s="45" t="s">
        <v>14</v>
      </c>
      <c r="C16" s="6">
        <v>0</v>
      </c>
      <c r="D16" s="7"/>
      <c r="E16" s="6">
        <v>0</v>
      </c>
      <c r="F16" s="6">
        <v>0</v>
      </c>
      <c r="G16" s="6">
        <v>0</v>
      </c>
      <c r="I16" s="6">
        <v>0</v>
      </c>
      <c r="J16" s="6">
        <v>0</v>
      </c>
    </row>
    <row r="17" spans="2:10" outlineLevel="1" x14ac:dyDescent="0.25">
      <c r="B17" s="45" t="s">
        <v>15</v>
      </c>
      <c r="C17" s="52">
        <v>0</v>
      </c>
      <c r="D17" s="7"/>
      <c r="E17" s="52">
        <v>0.01</v>
      </c>
      <c r="F17" s="52">
        <v>5.0000000000000001E-3</v>
      </c>
      <c r="G17" s="52">
        <v>2.5000000000000001E-3</v>
      </c>
      <c r="I17" s="10">
        <v>0</v>
      </c>
      <c r="J17" s="10">
        <v>0</v>
      </c>
    </row>
    <row r="18" spans="2:10" ht="15.75" thickBot="1" x14ac:dyDescent="0.3">
      <c r="B18" s="44" t="s">
        <v>1</v>
      </c>
      <c r="C18" s="41">
        <f>SUM(C14:C15)</f>
        <v>0</v>
      </c>
      <c r="D18" s="7"/>
      <c r="E18" s="13">
        <f>SUM(E14:E15)</f>
        <v>0</v>
      </c>
      <c r="F18" s="41">
        <f>SUM(F14:F15)</f>
        <v>0</v>
      </c>
      <c r="G18" s="41">
        <f>SUM(G14:G15)</f>
        <v>0</v>
      </c>
      <c r="I18" s="13">
        <f>SUM(I14:I15)</f>
        <v>0</v>
      </c>
      <c r="J18" s="41">
        <f>SUM(J14:J15)</f>
        <v>0</v>
      </c>
    </row>
    <row r="19" spans="2:10" x14ac:dyDescent="0.25">
      <c r="B19" s="3"/>
    </row>
    <row r="21" spans="2:10" x14ac:dyDescent="0.25">
      <c r="C21" s="7"/>
      <c r="E21" s="16"/>
      <c r="F21" s="16"/>
      <c r="G21" s="16"/>
      <c r="I21" s="7"/>
      <c r="J21" s="7"/>
    </row>
    <row r="22" spans="2:10" x14ac:dyDescent="0.25">
      <c r="B22" s="4" t="s">
        <v>25</v>
      </c>
      <c r="C22" s="5"/>
      <c r="E22" s="16"/>
      <c r="F22" s="16"/>
      <c r="G22" s="16"/>
      <c r="I22" s="7"/>
      <c r="J22" s="7"/>
    </row>
    <row r="23" spans="2:10" outlineLevel="1" x14ac:dyDescent="0.25">
      <c r="B23" s="34" t="s">
        <v>1</v>
      </c>
      <c r="C23" s="18">
        <f>C18</f>
        <v>0</v>
      </c>
      <c r="D23" s="7"/>
      <c r="E23" s="18">
        <f>E18</f>
        <v>0</v>
      </c>
      <c r="F23" s="18">
        <f>F18</f>
        <v>0</v>
      </c>
      <c r="G23" s="18">
        <f>G18</f>
        <v>0</v>
      </c>
      <c r="I23" s="18">
        <f>I18</f>
        <v>0</v>
      </c>
      <c r="J23" s="18">
        <f>J18</f>
        <v>0</v>
      </c>
    </row>
    <row r="24" spans="2:10" outlineLevel="1" x14ac:dyDescent="0.25">
      <c r="B24" s="34" t="s">
        <v>4</v>
      </c>
      <c r="C24" s="18">
        <f>ROUNDDOWN(C23,-2)</f>
        <v>0</v>
      </c>
      <c r="D24" s="7"/>
      <c r="E24" s="18">
        <f>ROUNDDOWN(E23,-2)</f>
        <v>0</v>
      </c>
      <c r="F24" s="18">
        <f>ROUNDDOWN(F23,-2)</f>
        <v>0</v>
      </c>
      <c r="G24" s="18">
        <f>ROUNDDOWN(G23,-2)</f>
        <v>0</v>
      </c>
      <c r="I24" s="18">
        <f>ROUNDDOWN(I23,-2)</f>
        <v>0</v>
      </c>
      <c r="J24" s="18">
        <f>ROUNDDOWN(J23,-2)</f>
        <v>0</v>
      </c>
    </row>
    <row r="25" spans="2:10" outlineLevel="1" x14ac:dyDescent="0.25">
      <c r="B25" s="35" t="s">
        <v>5</v>
      </c>
      <c r="C25" s="46">
        <v>24500</v>
      </c>
      <c r="D25" s="7"/>
      <c r="E25" s="18">
        <f>$C25</f>
        <v>24500</v>
      </c>
      <c r="F25" s="18">
        <f>$C25</f>
        <v>24500</v>
      </c>
      <c r="G25" s="18">
        <f>$C25</f>
        <v>24500</v>
      </c>
      <c r="I25" s="18">
        <f>$C25</f>
        <v>24500</v>
      </c>
      <c r="J25" s="18">
        <f>$C25</f>
        <v>24500</v>
      </c>
    </row>
    <row r="26" spans="2:10" outlineLevel="1" x14ac:dyDescent="0.25">
      <c r="B26" s="34" t="s">
        <v>6</v>
      </c>
      <c r="C26" s="18">
        <f>IF(C24&gt;C25,C24-C25,0)</f>
        <v>0</v>
      </c>
      <c r="D26" s="7"/>
      <c r="E26" s="18">
        <f>IF(E24&gt;E25,E24-E25,0)</f>
        <v>0</v>
      </c>
      <c r="F26" s="18">
        <f>IF(F24&gt;F25,F24-F25,0)</f>
        <v>0</v>
      </c>
      <c r="G26" s="18">
        <f>IF(G24&gt;G25,G24-G25,0)</f>
        <v>0</v>
      </c>
      <c r="I26" s="18">
        <f>IF(I24&gt;I25,I24-I25,0)</f>
        <v>0</v>
      </c>
      <c r="J26" s="18">
        <f>IF(J24&gt;J25,J24-J25,0)</f>
        <v>0</v>
      </c>
    </row>
    <row r="27" spans="2:10" outlineLevel="1" x14ac:dyDescent="0.25">
      <c r="B27" s="34" t="s">
        <v>7</v>
      </c>
      <c r="C27" s="18">
        <f>ROUNDDOWN(C26*3.5/100,0)</f>
        <v>0</v>
      </c>
      <c r="D27" s="7"/>
      <c r="E27" s="18">
        <f>ROUNDDOWN(E26*3.5/100,0)</f>
        <v>0</v>
      </c>
      <c r="F27" s="18">
        <f>ROUNDDOWN(F26*3.5/100,0)</f>
        <v>0</v>
      </c>
      <c r="G27" s="18">
        <f>ROUNDDOWN(G26*3.5/100,0)</f>
        <v>0</v>
      </c>
      <c r="I27" s="18">
        <f>ROUNDDOWN(I26*3.5/100,0)</f>
        <v>0</v>
      </c>
      <c r="J27" s="18">
        <f>ROUNDDOWN(J26*3.5/100,0)</f>
        <v>0</v>
      </c>
    </row>
    <row r="28" spans="2:10" outlineLevel="1" x14ac:dyDescent="0.25">
      <c r="B28" s="36" t="s">
        <v>8</v>
      </c>
      <c r="C28" s="25">
        <v>0</v>
      </c>
      <c r="E28" s="26">
        <f>$C28</f>
        <v>0</v>
      </c>
      <c r="F28" s="26">
        <f>$C28</f>
        <v>0</v>
      </c>
      <c r="G28" s="26">
        <f>$C28</f>
        <v>0</v>
      </c>
      <c r="I28" s="26">
        <f>$C28</f>
        <v>0</v>
      </c>
      <c r="J28" s="26">
        <f>$C28</f>
        <v>0</v>
      </c>
    </row>
    <row r="29" spans="2:10" x14ac:dyDescent="0.25">
      <c r="B29" s="33" t="s">
        <v>9</v>
      </c>
      <c r="C29" s="23">
        <f>C27*C28</f>
        <v>0</v>
      </c>
      <c r="D29" s="7"/>
      <c r="E29" s="23">
        <f>E27*E28</f>
        <v>0</v>
      </c>
      <c r="F29" s="23">
        <f>F27*F28</f>
        <v>0</v>
      </c>
      <c r="G29" s="23">
        <f>G27*G28</f>
        <v>0</v>
      </c>
      <c r="I29" s="23">
        <f>I27*I28</f>
        <v>0</v>
      </c>
      <c r="J29" s="23">
        <f>J27*J28</f>
        <v>0</v>
      </c>
    </row>
    <row r="30" spans="2:10" outlineLevel="1" x14ac:dyDescent="0.25">
      <c r="B30" s="3"/>
    </row>
    <row r="31" spans="2:10" outlineLevel="1" x14ac:dyDescent="0.25">
      <c r="B31" s="17" t="s">
        <v>1</v>
      </c>
      <c r="C31" s="18">
        <f>C18</f>
        <v>0</v>
      </c>
      <c r="D31" s="7"/>
      <c r="E31" s="18">
        <f>E18</f>
        <v>0</v>
      </c>
      <c r="F31" s="18">
        <f>F18</f>
        <v>0</v>
      </c>
      <c r="G31" s="18">
        <f>G18</f>
        <v>0</v>
      </c>
      <c r="I31" s="18">
        <f>I18</f>
        <v>0</v>
      </c>
      <c r="J31" s="18">
        <f>J18</f>
        <v>0</v>
      </c>
    </row>
    <row r="32" spans="2:10" outlineLevel="1" x14ac:dyDescent="0.25">
      <c r="B32" s="19" t="s">
        <v>33</v>
      </c>
      <c r="C32" s="20">
        <v>0</v>
      </c>
      <c r="D32" s="7"/>
      <c r="E32" s="21">
        <f>$C32</f>
        <v>0</v>
      </c>
      <c r="F32" s="21">
        <f>$C32</f>
        <v>0</v>
      </c>
      <c r="G32" s="21">
        <f>$C32</f>
        <v>0</v>
      </c>
      <c r="I32" s="21">
        <f>$C32</f>
        <v>0</v>
      </c>
      <c r="J32" s="21">
        <f>$C32</f>
        <v>0</v>
      </c>
    </row>
    <row r="33" spans="2:10" outlineLevel="1" x14ac:dyDescent="0.25">
      <c r="B33" s="38" t="s">
        <v>34</v>
      </c>
      <c r="C33" s="23">
        <f>C31-C32</f>
        <v>0</v>
      </c>
      <c r="D33" s="7"/>
      <c r="E33" s="23">
        <f>E31-E32</f>
        <v>0</v>
      </c>
      <c r="F33" s="23">
        <f>F31-F32</f>
        <v>0</v>
      </c>
      <c r="G33" s="23">
        <f>G31-G32</f>
        <v>0</v>
      </c>
      <c r="I33" s="23">
        <f>I31-I32</f>
        <v>0</v>
      </c>
      <c r="J33" s="23">
        <f>J31-J32</f>
        <v>0</v>
      </c>
    </row>
    <row r="34" spans="2:10" outlineLevel="1" x14ac:dyDescent="0.25">
      <c r="B34" s="17" t="s">
        <v>2</v>
      </c>
      <c r="C34" s="18">
        <f>IF(C33&lt;=9168,0,IF(C33&lt;=14254,INT((980.14*(C33-9168)/10000+1400)*(C33-9168)/10000),IF(C33&lt;=55960,INT((216.16*(C33-14254)/10000+2397)*(C33-14254)/10000+965.58),IF(C33&lt;=265326,INT(C33*0.42-8780.9),INT(C33*0.45-16740.68)))))</f>
        <v>0</v>
      </c>
      <c r="D34" s="7"/>
      <c r="E34" s="18">
        <f>IF(E33&lt;=9168,0,IF(E33&lt;=14254,INT((980.14*(E33-9168)/10000+1400)*(E33-9168)/10000),IF(E33&lt;=55960,INT((216.16*(E33-14254)/10000+2397)*(E33-14254)/10000+965.58),IF(E33&lt;=265326,INT(E33*0.42-8780.9),INT(E33*0.45-16740.68)))))</f>
        <v>0</v>
      </c>
      <c r="F34" s="18">
        <f>IF(F33&lt;=9168,0,IF(F33&lt;=14254,INT((980.14*(F33-9168)/10000+1400)*(F33-9168)/10000),IF(F33&lt;=55960,INT((216.16*(F33-14254)/10000+2397)*(F33-14254)/10000+965.58),IF(F33&lt;=265326,INT(F33*0.42-8780.9),INT(F33*0.45-16740.68)))))</f>
        <v>0</v>
      </c>
      <c r="G34" s="18">
        <f>IF(G33&lt;=9168,0,IF(G33&lt;=14254,INT((980.14*(G33-9168)/10000+1400)*(G33-9168)/10000),IF(G33&lt;=55960,INT((216.16*(G33-14254)/10000+2397)*(G33-14254)/10000+965.58),IF(G33&lt;=265326,INT(G33*0.42-8780.9),INT(G33*0.45-16740.68)))))</f>
        <v>0</v>
      </c>
      <c r="I34" s="18">
        <f>IF(I33&lt;=9168,0,IF(I33&lt;=14254,INT((980.14*(I33-9168)/10000+1400)*(I33-9168)/10000),IF(I33&lt;=55960,INT((216.16*(I33-14254)/10000+2397)*(I33-14254)/10000+965.58),IF(I33&lt;=265326,INT(I33*0.42-8780.9),INT(I33*0.45-16740.68)))))</f>
        <v>0</v>
      </c>
      <c r="J34" s="18">
        <f>IF(J33&lt;=9168,0,IF(J33&lt;=14254,INT((980.14*(J33-9168)/10000+1400)*(J33-9168)/10000),IF(J33&lt;=55960,INT((216.16*(J33-14254)/10000+2397)*(J33-14254)/10000+965.58),IF(J33&lt;=265326,INT(J33*0.42-8780.9),INT(J33*0.45-16740.68)))))</f>
        <v>0</v>
      </c>
    </row>
    <row r="35" spans="2:10" outlineLevel="1" x14ac:dyDescent="0.25">
      <c r="B35" s="17" t="s">
        <v>3</v>
      </c>
      <c r="C35" s="18">
        <f>C34*0.055</f>
        <v>0</v>
      </c>
      <c r="D35" s="7"/>
      <c r="E35" s="18">
        <f>E34*0.055</f>
        <v>0</v>
      </c>
      <c r="F35" s="18">
        <f>F34*0.055</f>
        <v>0</v>
      </c>
      <c r="G35" s="18">
        <f>G34*0.055</f>
        <v>0</v>
      </c>
      <c r="I35" s="18">
        <f>I34*0.055</f>
        <v>0</v>
      </c>
      <c r="J35" s="18">
        <f>J34*0.055</f>
        <v>0</v>
      </c>
    </row>
    <row r="36" spans="2:10" outlineLevel="1" x14ac:dyDescent="0.25">
      <c r="B36" s="38" t="s">
        <v>35</v>
      </c>
      <c r="C36" s="23">
        <f>C35+C34</f>
        <v>0</v>
      </c>
      <c r="D36" s="7"/>
      <c r="E36" s="23">
        <f>E35+E34</f>
        <v>0</v>
      </c>
      <c r="F36" s="23">
        <f>F35+F34</f>
        <v>0</v>
      </c>
      <c r="G36" s="23">
        <f>G35+G34</f>
        <v>0</v>
      </c>
      <c r="I36" s="23">
        <f>I35+I34</f>
        <v>0</v>
      </c>
      <c r="J36" s="23">
        <f>J35+J34</f>
        <v>0</v>
      </c>
    </row>
    <row r="37" spans="2:10" outlineLevel="1" x14ac:dyDescent="0.25">
      <c r="B37" s="24" t="s">
        <v>36</v>
      </c>
      <c r="C37" s="18">
        <f>IF(C28&lt;3.8,C28*C27,3.8*C27)</f>
        <v>0</v>
      </c>
      <c r="D37" s="7"/>
      <c r="E37" s="18">
        <f>IF(E28&lt;3.8,E28*E27,3.8*E27)</f>
        <v>0</v>
      </c>
      <c r="F37" s="18">
        <f>IF(F28&lt;3.8,F28*F27,3.8*F27)</f>
        <v>0</v>
      </c>
      <c r="G37" s="18">
        <f>IF(G28&lt;3.8,G28*G27,3.8*G27)</f>
        <v>0</v>
      </c>
      <c r="I37" s="18">
        <f>IF(I28&lt;3.8,I28*I27,3.8*I27)</f>
        <v>0</v>
      </c>
      <c r="J37" s="18">
        <f>IF(J28&lt;3.8,J28*J27,3.8*J27)</f>
        <v>0</v>
      </c>
    </row>
    <row r="38" spans="2:10" x14ac:dyDescent="0.25">
      <c r="B38" s="38" t="s">
        <v>27</v>
      </c>
      <c r="C38" s="23">
        <f>C36-C37</f>
        <v>0</v>
      </c>
      <c r="D38" s="7"/>
      <c r="E38" s="23">
        <f>E36-E37</f>
        <v>0</v>
      </c>
      <c r="F38" s="23">
        <f>F36-F37</f>
        <v>0</v>
      </c>
      <c r="G38" s="23">
        <f>G36-G37</f>
        <v>0</v>
      </c>
      <c r="I38" s="23">
        <f>I36-I37</f>
        <v>0</v>
      </c>
      <c r="J38" s="23">
        <f>J36-J37</f>
        <v>0</v>
      </c>
    </row>
    <row r="39" spans="2:10" collapsed="1" x14ac:dyDescent="0.25">
      <c r="C39" s="7"/>
      <c r="I39" s="7"/>
      <c r="J39" s="7"/>
    </row>
    <row r="40" spans="2:10" outlineLevel="1" x14ac:dyDescent="0.25">
      <c r="B40" s="24" t="s">
        <v>0</v>
      </c>
      <c r="C40" s="18">
        <f>C15</f>
        <v>0</v>
      </c>
      <c r="D40" s="7"/>
      <c r="E40" s="18">
        <f>E15</f>
        <v>0</v>
      </c>
      <c r="F40" s="18">
        <f>F15</f>
        <v>0</v>
      </c>
      <c r="G40" s="18">
        <f>G15</f>
        <v>0</v>
      </c>
      <c r="I40" s="18">
        <f>I15</f>
        <v>0</v>
      </c>
      <c r="J40" s="18">
        <f>J15</f>
        <v>0</v>
      </c>
    </row>
    <row r="41" spans="2:10" outlineLevel="1" x14ac:dyDescent="0.25">
      <c r="B41" s="24" t="s">
        <v>37</v>
      </c>
      <c r="C41" s="18">
        <f>C40*0.8</f>
        <v>0</v>
      </c>
      <c r="D41" s="7"/>
      <c r="E41" s="18">
        <f>E40*0.8</f>
        <v>0</v>
      </c>
      <c r="F41" s="18">
        <f>F40*0.8</f>
        <v>0</v>
      </c>
      <c r="G41" s="18">
        <f>G40*0.8</f>
        <v>0</v>
      </c>
      <c r="I41" s="18">
        <f>I40*0.8</f>
        <v>0</v>
      </c>
      <c r="J41" s="18">
        <f>J40*0.8</f>
        <v>0</v>
      </c>
    </row>
    <row r="42" spans="2:10" x14ac:dyDescent="0.25">
      <c r="B42" s="38" t="s">
        <v>38</v>
      </c>
      <c r="C42" s="23">
        <f>C41*0.19</f>
        <v>0</v>
      </c>
      <c r="D42" s="7"/>
      <c r="E42" s="23">
        <f>E41*0.19</f>
        <v>0</v>
      </c>
      <c r="F42" s="23">
        <f>F41*0.19</f>
        <v>0</v>
      </c>
      <c r="G42" s="23">
        <f>G41*0.19</f>
        <v>0</v>
      </c>
      <c r="I42" s="23">
        <f>I41*0.19</f>
        <v>0</v>
      </c>
      <c r="J42" s="23">
        <f>J41*0.19</f>
        <v>0</v>
      </c>
    </row>
    <row r="43" spans="2:10" x14ac:dyDescent="0.25">
      <c r="C43" s="7"/>
      <c r="I43" s="7"/>
      <c r="J43" s="7"/>
    </row>
    <row r="44" spans="2:10" x14ac:dyDescent="0.25">
      <c r="B44" s="4" t="s">
        <v>43</v>
      </c>
      <c r="C44" s="37"/>
    </row>
    <row r="45" spans="2:10" outlineLevel="1" x14ac:dyDescent="0.25">
      <c r="B45" s="39" t="s">
        <v>22</v>
      </c>
      <c r="C45" s="40">
        <v>0</v>
      </c>
      <c r="D45" s="7"/>
      <c r="E45" s="40">
        <v>0</v>
      </c>
      <c r="F45" s="40">
        <v>0</v>
      </c>
      <c r="G45" s="40">
        <v>0</v>
      </c>
      <c r="I45" s="47">
        <f>E5*1.19</f>
        <v>0</v>
      </c>
      <c r="J45" s="30">
        <v>0</v>
      </c>
    </row>
    <row r="46" spans="2:10" outlineLevel="1" x14ac:dyDescent="0.25">
      <c r="B46" s="27" t="s">
        <v>16</v>
      </c>
      <c r="C46" s="11">
        <v>0</v>
      </c>
      <c r="D46" s="7"/>
      <c r="E46" s="11">
        <v>0</v>
      </c>
      <c r="F46" s="11">
        <v>0</v>
      </c>
      <c r="G46" s="11">
        <v>0</v>
      </c>
      <c r="I46" s="48">
        <f>E6*1.19</f>
        <v>0</v>
      </c>
      <c r="J46" s="31">
        <v>0</v>
      </c>
    </row>
    <row r="47" spans="2:10" outlineLevel="1" x14ac:dyDescent="0.25">
      <c r="B47" s="27" t="s">
        <v>17</v>
      </c>
      <c r="C47" s="11">
        <v>0</v>
      </c>
      <c r="D47" s="7"/>
      <c r="E47" s="11">
        <v>0</v>
      </c>
      <c r="F47" s="11">
        <v>0</v>
      </c>
      <c r="G47" s="11">
        <v>0</v>
      </c>
      <c r="I47" s="48">
        <f>E7*1.19</f>
        <v>0</v>
      </c>
      <c r="J47" s="31">
        <v>0</v>
      </c>
    </row>
    <row r="48" spans="2:10" outlineLevel="1" x14ac:dyDescent="0.25">
      <c r="B48" s="27" t="s">
        <v>18</v>
      </c>
      <c r="C48" s="11">
        <v>0</v>
      </c>
      <c r="D48" s="7"/>
      <c r="E48" s="11">
        <v>0</v>
      </c>
      <c r="F48" s="11">
        <v>0</v>
      </c>
      <c r="G48" s="11">
        <v>0</v>
      </c>
      <c r="I48" s="48">
        <f>E8</f>
        <v>0</v>
      </c>
      <c r="J48" s="31">
        <v>0</v>
      </c>
    </row>
    <row r="49" spans="2:10" outlineLevel="1" x14ac:dyDescent="0.25">
      <c r="B49" s="27" t="s">
        <v>19</v>
      </c>
      <c r="C49" s="11">
        <v>0</v>
      </c>
      <c r="D49" s="7"/>
      <c r="E49" s="11">
        <v>0</v>
      </c>
      <c r="F49" s="11">
        <v>0</v>
      </c>
      <c r="G49" s="11">
        <v>0</v>
      </c>
      <c r="I49" s="48">
        <f>E9</f>
        <v>0</v>
      </c>
      <c r="J49" s="31">
        <v>0</v>
      </c>
    </row>
    <row r="50" spans="2:10" outlineLevel="1" x14ac:dyDescent="0.25">
      <c r="B50" s="27" t="s">
        <v>20</v>
      </c>
      <c r="C50" s="11">
        <v>0</v>
      </c>
      <c r="D50" s="7"/>
      <c r="E50" s="11">
        <v>0</v>
      </c>
      <c r="F50" s="11">
        <v>0</v>
      </c>
      <c r="G50" s="11">
        <v>0</v>
      </c>
      <c r="I50" s="48">
        <f>E10*1.19</f>
        <v>0</v>
      </c>
      <c r="J50" s="31">
        <v>0</v>
      </c>
    </row>
    <row r="51" spans="2:10" outlineLevel="1" x14ac:dyDescent="0.25">
      <c r="B51" s="28" t="s">
        <v>21</v>
      </c>
      <c r="C51" s="12">
        <v>0</v>
      </c>
      <c r="D51" s="7"/>
      <c r="E51" s="12">
        <v>0</v>
      </c>
      <c r="F51" s="12">
        <v>0</v>
      </c>
      <c r="G51" s="12">
        <v>0</v>
      </c>
      <c r="I51" s="49">
        <f>E11*1.19</f>
        <v>0</v>
      </c>
      <c r="J51" s="31">
        <v>0</v>
      </c>
    </row>
    <row r="52" spans="2:10" x14ac:dyDescent="0.25">
      <c r="B52" s="38" t="s">
        <v>10</v>
      </c>
      <c r="C52" s="23">
        <f>SUM(C45:C51)</f>
        <v>0</v>
      </c>
      <c r="D52" s="7"/>
      <c r="E52" s="23">
        <f>SUM(E45:E51)</f>
        <v>0</v>
      </c>
      <c r="F52" s="23">
        <f>SUM(F45:F51)</f>
        <v>0</v>
      </c>
      <c r="G52" s="23">
        <f>SUM(G45:G51)</f>
        <v>0</v>
      </c>
      <c r="I52" s="23">
        <f>SUM(I45:I51)</f>
        <v>0</v>
      </c>
      <c r="J52" s="23">
        <f>SUM(J45:J51)</f>
        <v>0</v>
      </c>
    </row>
    <row r="54" spans="2:10" x14ac:dyDescent="0.25">
      <c r="B54" s="4" t="s">
        <v>28</v>
      </c>
      <c r="C54" s="5"/>
    </row>
    <row r="55" spans="2:10" x14ac:dyDescent="0.25">
      <c r="B55" s="22" t="s">
        <v>44</v>
      </c>
      <c r="C55" s="23">
        <f>C3-C42-C4-C38-C29-C52</f>
        <v>0</v>
      </c>
      <c r="E55" s="23">
        <f>E3-E42-E4-E38-E29-E52</f>
        <v>0</v>
      </c>
      <c r="F55" s="23">
        <f>F3-F42-F4-F38-F29-F52</f>
        <v>0</v>
      </c>
      <c r="G55" s="23">
        <f>G3-G42-G4-G38-G29-G52</f>
        <v>0</v>
      </c>
      <c r="I55" s="23">
        <f>I3-I42-I4-I38-I29-I52</f>
        <v>0</v>
      </c>
      <c r="J55" s="23">
        <f>J3-J42-J4-J38-J29-J52</f>
        <v>0</v>
      </c>
    </row>
    <row r="56" spans="2:10" x14ac:dyDescent="0.25">
      <c r="B56" s="22" t="s">
        <v>23</v>
      </c>
      <c r="E56" s="23">
        <f>E55-$C55</f>
        <v>0</v>
      </c>
      <c r="F56" s="23">
        <f>F55-$C55</f>
        <v>0</v>
      </c>
      <c r="G56" s="23">
        <f>G55-$C55</f>
        <v>0</v>
      </c>
      <c r="I56" s="23">
        <f>I55-$C55</f>
        <v>0</v>
      </c>
      <c r="J56" s="23">
        <f>J55-$C55</f>
        <v>0</v>
      </c>
    </row>
    <row r="57" spans="2:10" x14ac:dyDescent="0.25">
      <c r="B57" s="22" t="s">
        <v>39</v>
      </c>
      <c r="F57" s="23">
        <f>F56-$E$56</f>
        <v>0</v>
      </c>
      <c r="G57" s="23">
        <f>G56-$E$56</f>
        <v>0</v>
      </c>
      <c r="I57" s="23">
        <f>I56-$E$56</f>
        <v>0</v>
      </c>
      <c r="J57" s="23">
        <f>J56-$E$56</f>
        <v>0</v>
      </c>
    </row>
    <row r="58" spans="2:10" x14ac:dyDescent="0.25">
      <c r="E58" s="29"/>
    </row>
  </sheetData>
  <pageMargins left="0.7" right="0.7" top="0.78740157499999996" bottom="0.78740157499999996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Vergleichs-Rechner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PiTu</dc:creator>
  <cp:lastModifiedBy>PiTu</cp:lastModifiedBy>
  <dcterms:created xsi:type="dcterms:W3CDTF">2015-06-05T18:19:34Z</dcterms:created>
  <dcterms:modified xsi:type="dcterms:W3CDTF">2019-11-26T09:50:43Z</dcterms:modified>
</cp:coreProperties>
</file>